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Plan2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" i="1" l="1"/>
  <c r="H29" i="1" s="1"/>
  <c r="H30" i="1" s="1"/>
  <c r="G27" i="1"/>
  <c r="G26" i="1"/>
  <c r="H26" i="1" s="1"/>
  <c r="H27" i="1" s="1"/>
  <c r="G24" i="1"/>
  <c r="G23" i="1"/>
  <c r="H23" i="1" s="1"/>
  <c r="H22" i="1"/>
  <c r="H24" i="1" s="1"/>
  <c r="G22" i="1"/>
  <c r="G19" i="1"/>
  <c r="H19" i="1" s="1"/>
  <c r="G18" i="1"/>
  <c r="H18" i="1" s="1"/>
  <c r="G17" i="1"/>
  <c r="H17" i="1" s="1"/>
  <c r="E17" i="1"/>
  <c r="G16" i="1"/>
  <c r="H16" i="1" s="1"/>
  <c r="H20" i="1" s="1"/>
  <c r="E16" i="1"/>
  <c r="G13" i="1"/>
  <c r="H13" i="1" s="1"/>
  <c r="H12" i="1"/>
  <c r="G12" i="1"/>
  <c r="G11" i="1"/>
  <c r="H11" i="1" s="1"/>
  <c r="H10" i="1"/>
  <c r="H14" i="1" s="1"/>
  <c r="G10" i="1"/>
  <c r="H31" i="1" l="1"/>
</calcChain>
</file>

<file path=xl/sharedStrings.xml><?xml version="1.0" encoding="utf-8"?>
<sst xmlns="http://schemas.openxmlformats.org/spreadsheetml/2006/main" count="77" uniqueCount="69">
  <si>
    <t xml:space="preserve">                                    PREFEITURA MUNICIPAL DO RIO GRANDE</t>
  </si>
  <si>
    <t>PROJETO DE REFORMA DO TRANSBORDO DE RESÍDUOS SÓLIDOS</t>
  </si>
  <si>
    <t>SECRETARIA DE MUNICÍPIO DE ZELADORIA DA  CIDADE</t>
  </si>
  <si>
    <t>ORÇAMENTO</t>
  </si>
  <si>
    <t>Item</t>
  </si>
  <si>
    <t xml:space="preserve">Descrição dos Serviços </t>
  </si>
  <si>
    <t xml:space="preserve">Código Sinapi </t>
  </si>
  <si>
    <t>Unid.</t>
  </si>
  <si>
    <t>Quant.</t>
  </si>
  <si>
    <t>Cust. Unt.s/BDI</t>
  </si>
  <si>
    <t>Cust. Unt. c/BDI</t>
  </si>
  <si>
    <t>Custo Total c/ BDI</t>
  </si>
  <si>
    <t>1.</t>
  </si>
  <si>
    <t>Administração Local/Mobilização e Desmobilização/Canteiro de obra</t>
  </si>
  <si>
    <t>1.1</t>
  </si>
  <si>
    <t>Instalações Provisórias</t>
  </si>
  <si>
    <t>m²</t>
  </si>
  <si>
    <t>1.2</t>
  </si>
  <si>
    <t xml:space="preserve">Banheiro e Vestiário </t>
  </si>
  <si>
    <t>1.3</t>
  </si>
  <si>
    <t>Placa da Obra</t>
  </si>
  <si>
    <t>COMP 006</t>
  </si>
  <si>
    <t>1.4</t>
  </si>
  <si>
    <t>Administração Local  c/A.R.T.</t>
  </si>
  <si>
    <t>COMP 007</t>
  </si>
  <si>
    <t>mês</t>
  </si>
  <si>
    <t>Total de Administração Local/Mobilização/Desmobilização/ Canteiro de Obra</t>
  </si>
  <si>
    <t>2.</t>
  </si>
  <si>
    <t>Serviços Preliminares</t>
  </si>
  <si>
    <t>2.1</t>
  </si>
  <si>
    <t xml:space="preserve">Escavação Manual </t>
  </si>
  <si>
    <t>m³</t>
  </si>
  <si>
    <t>2.2</t>
  </si>
  <si>
    <t>Regularização do sub leito pergolado (BGS)</t>
  </si>
  <si>
    <t>2.3</t>
  </si>
  <si>
    <t>Demolição de concreto</t>
  </si>
  <si>
    <t>2.4</t>
  </si>
  <si>
    <t xml:space="preserve"> recuperação da drenagem do pergolado</t>
  </si>
  <si>
    <t>Vb</t>
  </si>
  <si>
    <t>unid.</t>
  </si>
  <si>
    <t>Total de Serviços Preliminares</t>
  </si>
  <si>
    <t>3.</t>
  </si>
  <si>
    <t>Estrutura</t>
  </si>
  <si>
    <t>3.1</t>
  </si>
  <si>
    <t>Armação da ferragem</t>
  </si>
  <si>
    <t>kg</t>
  </si>
  <si>
    <t>3.2</t>
  </si>
  <si>
    <t>Confecção de formas:</t>
  </si>
  <si>
    <t>Total da Estrutura</t>
  </si>
  <si>
    <t>4.</t>
  </si>
  <si>
    <t>Cobertura</t>
  </si>
  <si>
    <t>Realocação da Cobertura metálica c/reposições</t>
  </si>
  <si>
    <t xml:space="preserve">cotação </t>
  </si>
  <si>
    <t>Total da Cobertura</t>
  </si>
  <si>
    <t>Limpeza Geral da Obra</t>
  </si>
  <si>
    <t>4.1</t>
  </si>
  <si>
    <t>Limpeza Geral da  obra</t>
  </si>
  <si>
    <t>Total da  Limpeza</t>
  </si>
  <si>
    <t>TOTAL DO ORÇAMENTO</t>
  </si>
  <si>
    <t>Cálculo do BDI utilizado no orçamento</t>
  </si>
  <si>
    <t>1.    Garantia (G)</t>
  </si>
  <si>
    <t>2.    Riscos ( R )</t>
  </si>
  <si>
    <t>3.    Despesas financeiras (DF)</t>
  </si>
  <si>
    <t>4.    Administração Central (AC)</t>
  </si>
  <si>
    <t>5.    Lucro (L)</t>
  </si>
  <si>
    <t>6.    Tributos (T)</t>
  </si>
  <si>
    <t>Total</t>
  </si>
  <si>
    <t>BDI={[(1+AC+S+R+G)x(1+DF)x(1+L)/(1-T)]-1}x100</t>
  </si>
  <si>
    <r>
      <rPr>
        <b/>
        <sz val="11"/>
        <color rgb="FF000000"/>
        <rFont val="Arial"/>
        <family val="2"/>
        <charset val="1"/>
      </rPr>
      <t>BDI</t>
    </r>
    <r>
      <rPr>
        <sz val="11"/>
        <color rgb="FF000000"/>
        <rFont val="Arial"/>
        <family val="2"/>
        <charset val="1"/>
      </rPr>
      <t>= conforme acórdão TCU nº 2622/2013 e nº 2369/2011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</si>
</sst>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R$ &quot;* #,##0.00_-;&quot;-R$ &quot;* #,##0.00_-;_-&quot;R$ &quot;* \-??_-;_-@_-"/>
    <numFmt numFmtId="165" formatCode="[$R$-416]\ #,##0.00;[Red]\-[$R$-416]\ #,##0.00"/>
  </numFmts>
  <fonts count="13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111111"/>
      <name val="Calibri"/>
      <family val="2"/>
      <charset val="1"/>
    </font>
    <font>
      <b/>
      <sz val="11"/>
      <color rgb="FF111111"/>
      <name val="Calibri"/>
      <family val="2"/>
      <charset val="1"/>
    </font>
    <font>
      <sz val="11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CC00"/>
        <bgColor rgb="FFFFCC00"/>
      </patternFill>
    </fill>
    <fill>
      <patternFill patternType="solid">
        <fgColor rgb="FFBFBFBF"/>
        <bgColor rgb="FFB2B2B2"/>
      </patternFill>
    </fill>
    <fill>
      <patternFill patternType="solid">
        <fgColor rgb="FFFFFFFF"/>
        <bgColor rgb="FFFFFFCC"/>
      </patternFill>
    </fill>
    <fill>
      <patternFill patternType="solid">
        <fgColor rgb="FF999999"/>
        <bgColor rgb="FF808080"/>
      </patternFill>
    </fill>
    <fill>
      <patternFill patternType="solid">
        <fgColor rgb="FFB2B2B2"/>
        <bgColor rgb="FFBFBFBF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7">
    <xf numFmtId="0" fontId="0" fillId="0" borderId="0"/>
    <xf numFmtId="164" fontId="12" fillId="0" borderId="0" applyBorder="0" applyProtection="0"/>
    <xf numFmtId="9" fontId="12" fillId="0" borderId="0" applyBorder="0" applyProtection="0"/>
    <xf numFmtId="164" fontId="12" fillId="0" borderId="0" applyBorder="0" applyProtection="0"/>
    <xf numFmtId="0" fontId="12" fillId="0" borderId="0"/>
    <xf numFmtId="0" fontId="1" fillId="0" borderId="0"/>
    <xf numFmtId="9" fontId="12" fillId="0" borderId="0" applyBorder="0" applyProtection="0"/>
  </cellStyleXfs>
  <cellXfs count="74">
    <xf numFmtId="0" fontId="0" fillId="0" borderId="0" xfId="0"/>
    <xf numFmtId="0" fontId="9" fillId="0" borderId="1" xfId="0" applyFont="1" applyBorder="1" applyAlignment="1">
      <alignment horizontal="center"/>
    </xf>
    <xf numFmtId="165" fontId="8" fillId="5" borderId="7" xfId="0" applyNumberFormat="1" applyFont="1" applyFill="1" applyBorder="1" applyAlignment="1">
      <alignment horizontal="center"/>
    </xf>
    <xf numFmtId="0" fontId="5" fillId="4" borderId="7" xfId="0" applyFont="1" applyFill="1" applyBorder="1" applyAlignment="1">
      <alignment horizontal="left"/>
    </xf>
    <xf numFmtId="0" fontId="5" fillId="0" borderId="7" xfId="0" applyFont="1" applyBorder="1" applyAlignment="1">
      <alignment horizontal="right"/>
    </xf>
    <xf numFmtId="0" fontId="5" fillId="4" borderId="6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2" borderId="0" xfId="0" applyFont="1" applyFill="1" applyAlignment="1">
      <alignment horizontal="center" vertical="center"/>
    </xf>
    <xf numFmtId="0" fontId="0" fillId="0" borderId="0" xfId="0" applyAlignment="1">
      <alignment horizontal="right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3" xfId="0" applyFont="1" applyBorder="1" applyAlignment="1">
      <alignment horizontal="left"/>
    </xf>
    <xf numFmtId="0" fontId="0" fillId="0" borderId="3" xfId="0" applyFont="1" applyBorder="1" applyAlignment="1">
      <alignment horizontal="right"/>
    </xf>
    <xf numFmtId="165" fontId="0" fillId="0" borderId="3" xfId="0" applyNumberFormat="1" applyFont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7" xfId="0" applyFont="1" applyBorder="1"/>
    <xf numFmtId="0" fontId="0" fillId="0" borderId="7" xfId="0" applyFont="1" applyBorder="1" applyAlignment="1">
      <alignment horizontal="right"/>
    </xf>
    <xf numFmtId="0" fontId="0" fillId="0" borderId="7" xfId="0" applyFont="1" applyBorder="1" applyAlignment="1">
      <alignment horizontal="left"/>
    </xf>
    <xf numFmtId="0" fontId="0" fillId="0" borderId="7" xfId="0" applyBorder="1" applyAlignment="1">
      <alignment horizontal="center"/>
    </xf>
    <xf numFmtId="165" fontId="0" fillId="0" borderId="7" xfId="1" applyNumberFormat="1" applyFont="1" applyBorder="1" applyAlignment="1" applyProtection="1">
      <alignment horizontal="center"/>
    </xf>
    <xf numFmtId="164" fontId="0" fillId="0" borderId="7" xfId="1" applyFont="1" applyBorder="1" applyAlignment="1" applyProtection="1"/>
    <xf numFmtId="164" fontId="0" fillId="0" borderId="7" xfId="0" applyNumberFormat="1" applyBorder="1"/>
    <xf numFmtId="0" fontId="6" fillId="0" borderId="7" xfId="0" applyFont="1" applyBorder="1" applyAlignment="1">
      <alignment horizontal="center"/>
    </xf>
    <xf numFmtId="0" fontId="5" fillId="0" borderId="7" xfId="0" applyFont="1" applyBorder="1" applyAlignment="1">
      <alignment horizontal="right"/>
    </xf>
    <xf numFmtId="164" fontId="5" fillId="0" borderId="7" xfId="0" applyNumberFormat="1" applyFont="1" applyBorder="1"/>
    <xf numFmtId="0" fontId="5" fillId="4" borderId="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7" xfId="0" applyFont="1" applyFill="1" applyBorder="1"/>
    <xf numFmtId="0" fontId="7" fillId="5" borderId="7" xfId="0" applyFont="1" applyFill="1" applyBorder="1" applyAlignment="1">
      <alignment horizontal="right"/>
    </xf>
    <xf numFmtId="0" fontId="7" fillId="5" borderId="7" xfId="0" applyFont="1" applyFill="1" applyBorder="1" applyAlignment="1">
      <alignment horizontal="left"/>
    </xf>
    <xf numFmtId="165" fontId="7" fillId="5" borderId="7" xfId="1" applyNumberFormat="1" applyFont="1" applyFill="1" applyBorder="1" applyAlignment="1" applyProtection="1">
      <alignment horizontal="center"/>
    </xf>
    <xf numFmtId="164" fontId="7" fillId="5" borderId="7" xfId="1" applyFont="1" applyFill="1" applyBorder="1" applyAlignment="1" applyProtection="1"/>
    <xf numFmtId="164" fontId="7" fillId="5" borderId="7" xfId="1" applyFont="1" applyFill="1" applyBorder="1" applyAlignment="1" applyProtection="1">
      <alignment horizontal="center"/>
    </xf>
    <xf numFmtId="0" fontId="7" fillId="5" borderId="0" xfId="0" applyFont="1" applyFill="1"/>
    <xf numFmtId="165" fontId="7" fillId="5" borderId="7" xfId="0" applyNumberFormat="1" applyFont="1" applyFill="1" applyBorder="1"/>
    <xf numFmtId="164" fontId="8" fillId="5" borderId="7" xfId="1" applyFont="1" applyFill="1" applyBorder="1" applyAlignment="1" applyProtection="1"/>
    <xf numFmtId="0" fontId="0" fillId="0" borderId="7" xfId="0" applyFont="1" applyBorder="1" applyAlignment="1">
      <alignment wrapText="1"/>
    </xf>
    <xf numFmtId="0" fontId="6" fillId="0" borderId="7" xfId="0" applyFont="1" applyBorder="1" applyAlignment="1">
      <alignment horizontal="right" wrapText="1"/>
    </xf>
    <xf numFmtId="165" fontId="6" fillId="0" borderId="7" xfId="1" applyNumberFormat="1" applyFont="1" applyBorder="1" applyAlignment="1" applyProtection="1">
      <alignment horizontal="center"/>
    </xf>
    <xf numFmtId="164" fontId="6" fillId="0" borderId="7" xfId="1" applyFont="1" applyBorder="1" applyProtection="1"/>
    <xf numFmtId="164" fontId="0" fillId="0" borderId="7" xfId="1" applyFont="1" applyBorder="1" applyAlignment="1" applyProtection="1">
      <alignment horizontal="center"/>
    </xf>
    <xf numFmtId="164" fontId="5" fillId="0" borderId="7" xfId="1" applyFont="1" applyBorder="1" applyAlignment="1" applyProtection="1">
      <alignment horizontal="center"/>
    </xf>
    <xf numFmtId="0" fontId="5" fillId="6" borderId="7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left"/>
    </xf>
    <xf numFmtId="0" fontId="0" fillId="6" borderId="7" xfId="0" applyFont="1" applyFill="1" applyBorder="1" applyAlignment="1">
      <alignment horizontal="right"/>
    </xf>
    <xf numFmtId="0" fontId="0" fillId="6" borderId="7" xfId="0" applyFont="1" applyFill="1" applyBorder="1"/>
    <xf numFmtId="0" fontId="0" fillId="6" borderId="7" xfId="0" applyFont="1" applyFill="1" applyBorder="1" applyAlignment="1">
      <alignment horizontal="center"/>
    </xf>
    <xf numFmtId="165" fontId="0" fillId="6" borderId="7" xfId="1" applyNumberFormat="1" applyFont="1" applyFill="1" applyBorder="1" applyAlignment="1" applyProtection="1">
      <alignment horizontal="center"/>
    </xf>
    <xf numFmtId="164" fontId="0" fillId="6" borderId="7" xfId="1" applyFont="1" applyFill="1" applyBorder="1" applyAlignment="1" applyProtection="1"/>
    <xf numFmtId="164" fontId="0" fillId="6" borderId="7" xfId="0" applyNumberFormat="1" applyFill="1" applyBorder="1"/>
    <xf numFmtId="0" fontId="0" fillId="7" borderId="0" xfId="0" applyFill="1"/>
    <xf numFmtId="0" fontId="5" fillId="7" borderId="7" xfId="0" applyFont="1" applyFill="1" applyBorder="1" applyAlignment="1">
      <alignment horizontal="left"/>
    </xf>
    <xf numFmtId="4" fontId="0" fillId="7" borderId="0" xfId="0" applyNumberFormat="1" applyFill="1"/>
    <xf numFmtId="165" fontId="0" fillId="7" borderId="0" xfId="0" applyNumberFormat="1" applyFill="1" applyAlignment="1">
      <alignment horizontal="center"/>
    </xf>
    <xf numFmtId="165" fontId="5" fillId="7" borderId="0" xfId="0" applyNumberFormat="1" applyFont="1" applyFill="1"/>
    <xf numFmtId="0" fontId="9" fillId="0" borderId="0" xfId="0" applyFont="1" applyBorder="1" applyAlignment="1">
      <alignment horizontal="right" vertical="center"/>
    </xf>
    <xf numFmtId="165" fontId="0" fillId="0" borderId="0" xfId="0" applyNumberFormat="1"/>
    <xf numFmtId="0" fontId="10" fillId="0" borderId="0" xfId="0" applyFont="1" applyAlignment="1"/>
    <xf numFmtId="4" fontId="0" fillId="0" borderId="0" xfId="0" applyNumberFormat="1" applyFont="1"/>
    <xf numFmtId="0" fontId="10" fillId="0" borderId="8" xfId="0" applyFont="1" applyBorder="1" applyAlignment="1">
      <alignment horizontal="left"/>
    </xf>
    <xf numFmtId="10" fontId="10" fillId="0" borderId="9" xfId="2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0" fontId="11" fillId="0" borderId="10" xfId="0" applyFont="1" applyBorder="1" applyAlignment="1">
      <alignment horizontal="center"/>
    </xf>
    <xf numFmtId="10" fontId="11" fillId="0" borderId="11" xfId="2" applyNumberFormat="1" applyFont="1" applyBorder="1" applyAlignment="1" applyProtection="1">
      <alignment horizontal="left"/>
    </xf>
    <xf numFmtId="0" fontId="10" fillId="0" borderId="12" xfId="0" applyFont="1" applyBorder="1"/>
    <xf numFmtId="0" fontId="9" fillId="0" borderId="13" xfId="0" applyFont="1" applyBorder="1" applyAlignment="1" applyProtection="1">
      <alignment horizontal="center" vertical="center" wrapText="1"/>
      <protection locked="0"/>
    </xf>
    <xf numFmtId="0" fontId="11" fillId="0" borderId="10" xfId="4" applyFont="1" applyBorder="1" applyAlignment="1">
      <alignment horizontal="left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</cellXfs>
  <cellStyles count="7">
    <cellStyle name="Moeda" xfId="1" builtinId="4"/>
    <cellStyle name="Moeda 4" xfId="3"/>
    <cellStyle name="Normal" xfId="0" builtinId="0"/>
    <cellStyle name="Normal 4" xfId="4"/>
    <cellStyle name="Normal 6" xfId="5"/>
    <cellStyle name="Porcentagem" xfId="2" builtinId="5"/>
    <cellStyle name="Porcentagem 4" xfId="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B2B2B2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11111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5"/>
  <sheetViews>
    <sheetView tabSelected="1" topLeftCell="A31" zoomScaleNormal="100" workbookViewId="0">
      <selection sqref="A1:H1"/>
    </sheetView>
  </sheetViews>
  <sheetFormatPr defaultRowHeight="15" x14ac:dyDescent="0.25"/>
  <cols>
    <col min="1" max="1" width="5.42578125" customWidth="1"/>
    <col min="2" max="2" width="44.140625" customWidth="1"/>
    <col min="3" max="3" width="14.85546875" style="10" customWidth="1"/>
    <col min="4" max="4" width="8.85546875" customWidth="1"/>
    <col min="5" max="5" width="10.7109375" customWidth="1"/>
    <col min="6" max="6" width="15.28515625" style="11" customWidth="1"/>
    <col min="7" max="7" width="15.85546875" customWidth="1"/>
    <col min="8" max="8" width="19.42578125" customWidth="1"/>
    <col min="9" max="991" width="8.7109375" customWidth="1"/>
    <col min="992" max="1025" width="11.5703125"/>
  </cols>
  <sheetData>
    <row r="1" spans="1:1024" x14ac:dyDescent="0.25">
      <c r="A1" s="9" t="s">
        <v>0</v>
      </c>
      <c r="B1" s="9"/>
      <c r="C1" s="9"/>
      <c r="D1" s="9"/>
      <c r="E1" s="9"/>
      <c r="F1" s="9"/>
      <c r="G1" s="9"/>
      <c r="H1" s="9"/>
    </row>
    <row r="2" spans="1:1024" s="12" customFormat="1" x14ac:dyDescent="0.25">
      <c r="A2" s="8" t="s">
        <v>1</v>
      </c>
      <c r="B2" s="8"/>
      <c r="C2" s="8"/>
      <c r="D2" s="8"/>
      <c r="E2" s="8"/>
      <c r="F2" s="8"/>
      <c r="G2" s="8"/>
      <c r="H2" s="8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12" customFormat="1" ht="15.75" customHeight="1" x14ac:dyDescent="0.25">
      <c r="A3" s="7" t="s">
        <v>2</v>
      </c>
      <c r="B3" s="7"/>
      <c r="C3" s="7"/>
      <c r="D3" s="7"/>
      <c r="E3" s="7"/>
      <c r="F3" s="7"/>
      <c r="G3" s="7"/>
      <c r="H3" s="7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s="12" customFormat="1" ht="15.75" customHeight="1" x14ac:dyDescent="0.25">
      <c r="A4" s="6" t="s">
        <v>3</v>
      </c>
      <c r="B4" s="6"/>
      <c r="C4" s="6"/>
      <c r="D4" s="6"/>
      <c r="E4" s="6"/>
      <c r="F4" s="6"/>
      <c r="G4" s="6"/>
      <c r="H4" s="6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s="12" customFormat="1" ht="15.75" customHeight="1" x14ac:dyDescent="0.25">
      <c r="A5" s="6"/>
      <c r="B5" s="6"/>
      <c r="C5" s="6"/>
      <c r="D5" s="6"/>
      <c r="E5" s="6"/>
      <c r="F5" s="6"/>
      <c r="G5" s="6"/>
      <c r="H5" s="6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8" spans="1:1024" x14ac:dyDescent="0.25">
      <c r="A8" s="13" t="s">
        <v>4</v>
      </c>
      <c r="B8" s="14" t="s">
        <v>5</v>
      </c>
      <c r="C8" s="15" t="s">
        <v>6</v>
      </c>
      <c r="D8" s="15" t="s">
        <v>7</v>
      </c>
      <c r="E8" s="15" t="s">
        <v>8</v>
      </c>
      <c r="F8" s="16" t="s">
        <v>9</v>
      </c>
      <c r="G8" s="15" t="s">
        <v>10</v>
      </c>
      <c r="H8" s="15" t="s">
        <v>11</v>
      </c>
    </row>
    <row r="9" spans="1:1024" x14ac:dyDescent="0.25">
      <c r="A9" s="17" t="s">
        <v>12</v>
      </c>
      <c r="B9" s="5" t="s">
        <v>13</v>
      </c>
      <c r="C9" s="5"/>
      <c r="D9" s="5"/>
      <c r="E9" s="5"/>
      <c r="F9" s="5"/>
      <c r="G9" s="5"/>
      <c r="H9" s="5"/>
    </row>
    <row r="10" spans="1:1024" x14ac:dyDescent="0.25">
      <c r="A10" s="18" t="s">
        <v>14</v>
      </c>
      <c r="B10" s="19" t="s">
        <v>15</v>
      </c>
      <c r="C10" s="20">
        <v>93208</v>
      </c>
      <c r="D10" s="21" t="s">
        <v>16</v>
      </c>
      <c r="E10" s="22">
        <v>3</v>
      </c>
      <c r="F10" s="23"/>
      <c r="G10" s="24">
        <f>(F10*C41)+F10</f>
        <v>0</v>
      </c>
      <c r="H10" s="25">
        <f>G10*E10</f>
        <v>0</v>
      </c>
    </row>
    <row r="11" spans="1:1024" x14ac:dyDescent="0.25">
      <c r="A11" s="18" t="s">
        <v>17</v>
      </c>
      <c r="B11" s="19" t="s">
        <v>18</v>
      </c>
      <c r="C11" s="20">
        <v>93212</v>
      </c>
      <c r="D11" s="21" t="s">
        <v>16</v>
      </c>
      <c r="E11" s="22">
        <v>1</v>
      </c>
      <c r="F11" s="23"/>
      <c r="G11" s="24">
        <f>(F11*C41)+F11</f>
        <v>0</v>
      </c>
      <c r="H11" s="25">
        <f>G11*E11</f>
        <v>0</v>
      </c>
    </row>
    <row r="12" spans="1:1024" x14ac:dyDescent="0.25">
      <c r="A12" s="18" t="s">
        <v>19</v>
      </c>
      <c r="B12" s="19" t="s">
        <v>20</v>
      </c>
      <c r="C12" s="20" t="s">
        <v>21</v>
      </c>
      <c r="D12" s="21" t="s">
        <v>16</v>
      </c>
      <c r="E12" s="18">
        <v>2</v>
      </c>
      <c r="F12" s="23"/>
      <c r="G12" s="24">
        <f>(F12*C41)+F12</f>
        <v>0</v>
      </c>
      <c r="H12" s="25">
        <f>G12*E12</f>
        <v>0</v>
      </c>
    </row>
    <row r="13" spans="1:1024" x14ac:dyDescent="0.25">
      <c r="A13" s="18" t="s">
        <v>22</v>
      </c>
      <c r="B13" s="19" t="s">
        <v>23</v>
      </c>
      <c r="C13" s="20" t="s">
        <v>24</v>
      </c>
      <c r="D13" s="21" t="s">
        <v>25</v>
      </c>
      <c r="E13" s="26">
        <v>3</v>
      </c>
      <c r="F13" s="23"/>
      <c r="G13" s="24">
        <f>(F13*C41)+F13</f>
        <v>0</v>
      </c>
      <c r="H13" s="25">
        <f>G13*E13</f>
        <v>0</v>
      </c>
    </row>
    <row r="14" spans="1:1024" x14ac:dyDescent="0.25">
      <c r="A14" s="22"/>
      <c r="B14" s="4" t="s">
        <v>26</v>
      </c>
      <c r="C14" s="4"/>
      <c r="D14" s="4"/>
      <c r="E14" s="4"/>
      <c r="F14" s="4"/>
      <c r="G14" s="4"/>
      <c r="H14" s="28">
        <f>SUM(H10:H13)</f>
        <v>0</v>
      </c>
    </row>
    <row r="15" spans="1:1024" x14ac:dyDescent="0.25">
      <c r="A15" s="29" t="s">
        <v>27</v>
      </c>
      <c r="B15" s="3" t="s">
        <v>28</v>
      </c>
      <c r="C15" s="3"/>
      <c r="D15" s="3"/>
      <c r="E15" s="3"/>
      <c r="F15" s="3"/>
      <c r="G15" s="3"/>
      <c r="H15" s="3"/>
    </row>
    <row r="16" spans="1:1024" s="37" customFormat="1" x14ac:dyDescent="0.25">
      <c r="A16" s="30" t="s">
        <v>29</v>
      </c>
      <c r="B16" s="31" t="s">
        <v>30</v>
      </c>
      <c r="C16" s="32">
        <v>93358</v>
      </c>
      <c r="D16" s="33" t="s">
        <v>31</v>
      </c>
      <c r="E16" s="30">
        <f>35*0.2+8*1</f>
        <v>15</v>
      </c>
      <c r="F16" s="34"/>
      <c r="G16" s="35">
        <f>(F16*C41)+F16</f>
        <v>0</v>
      </c>
      <c r="H16" s="36">
        <f>G16*E16</f>
        <v>0</v>
      </c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s="37" customFormat="1" x14ac:dyDescent="0.25">
      <c r="A17" s="30" t="s">
        <v>32</v>
      </c>
      <c r="B17" s="31" t="s">
        <v>33</v>
      </c>
      <c r="C17" s="32">
        <v>2640</v>
      </c>
      <c r="D17" s="33" t="s">
        <v>31</v>
      </c>
      <c r="E17" s="30">
        <f>402.68/0.5*0.15</f>
        <v>120.804</v>
      </c>
      <c r="F17" s="34"/>
      <c r="G17" s="35">
        <f>(F17*C41)+F17</f>
        <v>0</v>
      </c>
      <c r="H17" s="36">
        <f>G17*E17</f>
        <v>0</v>
      </c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s="37" customFormat="1" x14ac:dyDescent="0.25">
      <c r="A18" s="30" t="s">
        <v>34</v>
      </c>
      <c r="B18" s="31" t="s">
        <v>35</v>
      </c>
      <c r="C18" s="32">
        <v>97266</v>
      </c>
      <c r="D18" s="33" t="s">
        <v>31</v>
      </c>
      <c r="E18" s="30">
        <v>9</v>
      </c>
      <c r="F18" s="34"/>
      <c r="G18" s="35">
        <f>(F18*C41)+F18</f>
        <v>0</v>
      </c>
      <c r="H18" s="36">
        <f>G18*E18</f>
        <v>0</v>
      </c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s="37" customFormat="1" x14ac:dyDescent="0.25">
      <c r="A19" s="30" t="s">
        <v>36</v>
      </c>
      <c r="B19" s="38" t="s">
        <v>37</v>
      </c>
      <c r="C19" s="32" t="s">
        <v>38</v>
      </c>
      <c r="D19" s="33" t="s">
        <v>39</v>
      </c>
      <c r="E19" s="30">
        <v>1</v>
      </c>
      <c r="F19" s="34"/>
      <c r="G19" s="35">
        <f>(F19*C41)+F19</f>
        <v>0</v>
      </c>
      <c r="H19" s="36">
        <f>G19*E19</f>
        <v>0</v>
      </c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s="37" customFormat="1" x14ac:dyDescent="0.25">
      <c r="A20" s="30"/>
      <c r="B20" s="31"/>
      <c r="C20" s="32"/>
      <c r="D20" s="33"/>
      <c r="E20" s="31"/>
      <c r="F20" s="2" t="s">
        <v>40</v>
      </c>
      <c r="G20" s="2"/>
      <c r="H20" s="39">
        <f>SUM(H16:H18)</f>
        <v>0</v>
      </c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29" t="s">
        <v>41</v>
      </c>
      <c r="B21" s="3" t="s">
        <v>42</v>
      </c>
      <c r="C21" s="3"/>
      <c r="D21" s="3"/>
      <c r="E21" s="3"/>
      <c r="F21" s="3"/>
      <c r="G21" s="3"/>
      <c r="H21" s="3"/>
    </row>
    <row r="22" spans="1:1024" ht="17.100000000000001" customHeight="1" x14ac:dyDescent="0.25">
      <c r="A22" s="18" t="s">
        <v>43</v>
      </c>
      <c r="B22" s="40" t="s">
        <v>44</v>
      </c>
      <c r="C22" s="41">
        <v>92783</v>
      </c>
      <c r="D22" s="21" t="s">
        <v>45</v>
      </c>
      <c r="E22" s="18">
        <v>1683.9</v>
      </c>
      <c r="F22" s="42"/>
      <c r="G22" s="43">
        <f>(F22*C41)+F22</f>
        <v>0</v>
      </c>
      <c r="H22" s="44">
        <f>G22*E22</f>
        <v>0</v>
      </c>
    </row>
    <row r="23" spans="1:1024" ht="17.100000000000001" customHeight="1" x14ac:dyDescent="0.25">
      <c r="A23" s="22" t="s">
        <v>46</v>
      </c>
      <c r="B23" s="19" t="s">
        <v>47</v>
      </c>
      <c r="C23" s="41">
        <v>92452</v>
      </c>
      <c r="D23" s="21" t="s">
        <v>16</v>
      </c>
      <c r="E23" s="18">
        <v>614.5</v>
      </c>
      <c r="F23" s="42"/>
      <c r="G23" s="43">
        <f>(F23*C41)+F23</f>
        <v>0</v>
      </c>
      <c r="H23" s="44">
        <f>G23*E23</f>
        <v>0</v>
      </c>
    </row>
    <row r="24" spans="1:1024" x14ac:dyDescent="0.25">
      <c r="B24" s="4" t="s">
        <v>48</v>
      </c>
      <c r="C24" s="4"/>
      <c r="D24" s="4"/>
      <c r="E24" s="4"/>
      <c r="F24" s="4"/>
      <c r="G24" s="4">
        <f>F24*1.2536</f>
        <v>0</v>
      </c>
      <c r="H24" s="45">
        <f>H22+H23</f>
        <v>0</v>
      </c>
    </row>
    <row r="25" spans="1:1024" x14ac:dyDescent="0.25">
      <c r="A25" s="29" t="s">
        <v>49</v>
      </c>
      <c r="B25" s="3" t="s">
        <v>50</v>
      </c>
      <c r="C25" s="3"/>
      <c r="D25" s="3"/>
      <c r="E25" s="3"/>
      <c r="F25" s="3"/>
      <c r="G25" s="3"/>
      <c r="H25" s="3"/>
    </row>
    <row r="26" spans="1:1024" ht="17.100000000000001" customHeight="1" x14ac:dyDescent="0.25">
      <c r="A26" s="22"/>
      <c r="B26" s="19" t="s">
        <v>51</v>
      </c>
      <c r="C26" s="41" t="s">
        <v>52</v>
      </c>
      <c r="D26" s="21" t="s">
        <v>7</v>
      </c>
      <c r="E26" s="18">
        <v>1</v>
      </c>
      <c r="F26" s="42"/>
      <c r="G26" s="43">
        <f>(F26*C41)+F26</f>
        <v>0</v>
      </c>
      <c r="H26" s="44">
        <f>G26*E26</f>
        <v>0</v>
      </c>
    </row>
    <row r="27" spans="1:1024" x14ac:dyDescent="0.25">
      <c r="B27" s="4" t="s">
        <v>53</v>
      </c>
      <c r="C27" s="4"/>
      <c r="D27" s="4"/>
      <c r="E27" s="4"/>
      <c r="F27" s="4"/>
      <c r="G27" s="4">
        <f>F27*1.2536</f>
        <v>0</v>
      </c>
      <c r="H27" s="45">
        <f>H25+H26</f>
        <v>0</v>
      </c>
    </row>
    <row r="28" spans="1:1024" x14ac:dyDescent="0.25">
      <c r="A28" s="46">
        <v>4</v>
      </c>
      <c r="B28" s="47" t="s">
        <v>54</v>
      </c>
      <c r="C28" s="48"/>
      <c r="D28" s="49"/>
      <c r="E28" s="50"/>
      <c r="F28" s="51"/>
      <c r="G28" s="52"/>
      <c r="H28" s="53"/>
    </row>
    <row r="29" spans="1:1024" x14ac:dyDescent="0.25">
      <c r="A29" s="19" t="s">
        <v>55</v>
      </c>
      <c r="B29" s="19" t="s">
        <v>56</v>
      </c>
      <c r="C29" s="20" t="s">
        <v>52</v>
      </c>
      <c r="D29" s="19" t="s">
        <v>16</v>
      </c>
      <c r="E29" s="18">
        <v>6500</v>
      </c>
      <c r="F29" s="23"/>
      <c r="G29" s="24">
        <f>(F29*C41)+F29</f>
        <v>0</v>
      </c>
      <c r="H29" s="25">
        <f>G29*E29</f>
        <v>0</v>
      </c>
    </row>
    <row r="30" spans="1:1024" x14ac:dyDescent="0.25">
      <c r="A30" s="4" t="s">
        <v>57</v>
      </c>
      <c r="B30" s="4"/>
      <c r="C30" s="4"/>
      <c r="D30" s="4"/>
      <c r="E30" s="4"/>
      <c r="F30" s="4"/>
      <c r="G30" s="27"/>
      <c r="H30" s="28">
        <f>H29</f>
        <v>0</v>
      </c>
    </row>
    <row r="31" spans="1:1024" x14ac:dyDescent="0.25">
      <c r="A31" s="54"/>
      <c r="B31" s="55" t="s">
        <v>58</v>
      </c>
      <c r="C31" s="54"/>
      <c r="D31" s="54"/>
      <c r="E31" s="56"/>
      <c r="F31" s="57"/>
      <c r="G31" s="54"/>
      <c r="H31" s="58">
        <f>H30+H24+H20+H14+H27</f>
        <v>0</v>
      </c>
    </row>
    <row r="32" spans="1:1024" x14ac:dyDescent="0.25">
      <c r="A32" s="59"/>
      <c r="C32"/>
      <c r="F32"/>
      <c r="H32" s="60"/>
    </row>
    <row r="33" spans="1:8" x14ac:dyDescent="0.25">
      <c r="A33" s="59"/>
      <c r="C33"/>
      <c r="F33"/>
      <c r="H33" s="60"/>
    </row>
    <row r="34" spans="1:8" x14ac:dyDescent="0.25">
      <c r="A34" s="61"/>
      <c r="B34" s="1" t="s">
        <v>59</v>
      </c>
      <c r="C34" s="1"/>
      <c r="E34" s="62"/>
    </row>
    <row r="35" spans="1:8" x14ac:dyDescent="0.25">
      <c r="A35" s="61"/>
      <c r="B35" s="63" t="s">
        <v>60</v>
      </c>
      <c r="C35" s="64"/>
      <c r="E35" s="62"/>
    </row>
    <row r="36" spans="1:8" x14ac:dyDescent="0.25">
      <c r="A36" s="65"/>
      <c r="B36" s="63" t="s">
        <v>61</v>
      </c>
      <c r="C36" s="64"/>
      <c r="E36" s="62"/>
    </row>
    <row r="37" spans="1:8" x14ac:dyDescent="0.25">
      <c r="A37" s="65"/>
      <c r="B37" s="63" t="s">
        <v>62</v>
      </c>
      <c r="C37" s="64"/>
      <c r="F37"/>
    </row>
    <row r="38" spans="1:8" x14ac:dyDescent="0.25">
      <c r="A38" s="66"/>
      <c r="B38" s="63" t="s">
        <v>63</v>
      </c>
      <c r="C38" s="64"/>
      <c r="E38" s="62"/>
    </row>
    <row r="39" spans="1:8" x14ac:dyDescent="0.25">
      <c r="A39" s="66"/>
      <c r="B39" s="63" t="s">
        <v>64</v>
      </c>
      <c r="C39" s="64"/>
      <c r="E39" s="62"/>
    </row>
    <row r="40" spans="1:8" x14ac:dyDescent="0.25">
      <c r="A40" s="66"/>
      <c r="B40" s="63" t="s">
        <v>65</v>
      </c>
      <c r="C40" s="64"/>
      <c r="E40" s="62"/>
    </row>
    <row r="41" spans="1:8" x14ac:dyDescent="0.25">
      <c r="A41" s="66"/>
      <c r="B41" s="67" t="s">
        <v>66</v>
      </c>
      <c r="C41" s="68"/>
      <c r="E41" s="62"/>
    </row>
    <row r="42" spans="1:8" x14ac:dyDescent="0.25">
      <c r="A42" s="66"/>
      <c r="B42" s="69" t="s">
        <v>67</v>
      </c>
      <c r="C42" s="70"/>
      <c r="F42"/>
    </row>
    <row r="43" spans="1:8" x14ac:dyDescent="0.25">
      <c r="B43" s="71" t="s">
        <v>68</v>
      </c>
      <c r="C43" s="72"/>
      <c r="F43"/>
    </row>
    <row r="44" spans="1:8" x14ac:dyDescent="0.25">
      <c r="B44" s="73"/>
      <c r="C44" s="61"/>
      <c r="E44" s="62"/>
    </row>
    <row r="45" spans="1:8" x14ac:dyDescent="0.25">
      <c r="C45"/>
      <c r="E45" s="62"/>
    </row>
  </sheetData>
  <mergeCells count="14">
    <mergeCell ref="B25:H25"/>
    <mergeCell ref="B27:G27"/>
    <mergeCell ref="A30:F30"/>
    <mergeCell ref="B34:C34"/>
    <mergeCell ref="B14:G14"/>
    <mergeCell ref="B15:H15"/>
    <mergeCell ref="F20:G20"/>
    <mergeCell ref="B21:H21"/>
    <mergeCell ref="B24:G24"/>
    <mergeCell ref="A1:H1"/>
    <mergeCell ref="A2:H2"/>
    <mergeCell ref="A3:H3"/>
    <mergeCell ref="A4:H5"/>
    <mergeCell ref="B9:H9"/>
  </mergeCells>
  <pageMargins left="0.51180555555555496" right="0.51180555555555496" top="0.78749999999999998" bottom="0.78749999999999998" header="0.51180555555555496" footer="0.51180555555555496"/>
  <pageSetup paperSize="9" scale="75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revision>10</cp:revision>
  <cp:lastPrinted>2022-02-08T14:20:31Z</cp:lastPrinted>
  <dcterms:created xsi:type="dcterms:W3CDTF">2021-09-08T11:41:31Z</dcterms:created>
  <dcterms:modified xsi:type="dcterms:W3CDTF">2022-05-23T14:43:31Z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